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80612\ageno2\2018　高野連\普及振興\"/>
    </mc:Choice>
  </mc:AlternateContent>
  <bookViews>
    <workbookView xWindow="0" yWindow="0" windowWidth="23040" windowHeight="11256" activeTab="1"/>
  </bookViews>
  <sheets>
    <sheet name="一覧" sheetId="1" r:id="rId1"/>
    <sheet name="文書" sheetId="2" r:id="rId2"/>
  </sheets>
  <definedNames>
    <definedName name="_xlnm.Print_Area" localSheetId="0">一覧!$A$1:$J$22</definedName>
    <definedName name="_xlnm.Print_Area" localSheetId="1">文書!$A$3:$AA$59</definedName>
  </definedNames>
  <calcPr calcId="152511"/>
</workbook>
</file>

<file path=xl/calcChain.xml><?xml version="1.0" encoding="utf-8"?>
<calcChain xmlns="http://schemas.openxmlformats.org/spreadsheetml/2006/main">
  <c r="X9" i="2" l="1"/>
  <c r="A5" i="2"/>
  <c r="Y10" i="2"/>
  <c r="T6" i="2"/>
  <c r="G8" i="2"/>
  <c r="U52" i="2"/>
  <c r="U49" i="2"/>
  <c r="U48" i="2"/>
  <c r="U47" i="2"/>
  <c r="U46" i="2"/>
  <c r="U40" i="2"/>
  <c r="U36" i="2"/>
  <c r="Z33" i="2"/>
  <c r="U32" i="2"/>
  <c r="W28" i="2"/>
  <c r="U28" i="2"/>
  <c r="S3" i="2"/>
  <c r="L31" i="2"/>
  <c r="Q28" i="2"/>
  <c r="L23" i="2"/>
  <c r="L27" i="2"/>
  <c r="L40" i="2" l="1"/>
  <c r="L39" i="2"/>
  <c r="L38" i="2"/>
  <c r="L37" i="2"/>
  <c r="N19" i="2"/>
  <c r="L19" i="2"/>
  <c r="D29" i="2"/>
  <c r="D28" i="2"/>
  <c r="D24" i="2"/>
  <c r="F24" i="2"/>
  <c r="A3" i="2"/>
</calcChain>
</file>

<file path=xl/sharedStrings.xml><?xml version="1.0" encoding="utf-8"?>
<sst xmlns="http://schemas.openxmlformats.org/spreadsheetml/2006/main" count="99" uniqueCount="79">
  <si>
    <t>宮城県高等学校野球連盟　普及振興活動　一覧</t>
    <rPh sb="0" eb="3">
      <t>ミヤギケン</t>
    </rPh>
    <rPh sb="3" eb="5">
      <t>コウトウ</t>
    </rPh>
    <rPh sb="5" eb="7">
      <t>ガッコウ</t>
    </rPh>
    <rPh sb="7" eb="9">
      <t>ヤキュウ</t>
    </rPh>
    <rPh sb="9" eb="11">
      <t>レンメイ</t>
    </rPh>
    <rPh sb="12" eb="14">
      <t>フキュウ</t>
    </rPh>
    <rPh sb="14" eb="16">
      <t>シンコウ</t>
    </rPh>
    <rPh sb="16" eb="18">
      <t>カツドウ</t>
    </rPh>
    <rPh sb="19" eb="21">
      <t>イチラン</t>
    </rPh>
    <phoneticPr fontId="1"/>
  </si>
  <si>
    <t>地区</t>
    <rPh sb="0" eb="2">
      <t>チク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</si>
  <si>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</si>
  <si>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</si>
  <si>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対象</t>
    <rPh sb="0" eb="2">
      <t>タイショウ</t>
    </rPh>
    <phoneticPr fontId="1"/>
  </si>
  <si>
    <t>高校</t>
    <rPh sb="0" eb="2">
      <t>コウコウ</t>
    </rPh>
    <phoneticPr fontId="1"/>
  </si>
  <si>
    <t>種別</t>
    <rPh sb="0" eb="2">
      <t>シュベツ</t>
    </rPh>
    <phoneticPr fontId="1"/>
  </si>
  <si>
    <t>No.</t>
    <phoneticPr fontId="1"/>
  </si>
  <si>
    <t>派遣文書</t>
    <rPh sb="0" eb="2">
      <t>ハケン</t>
    </rPh>
    <rPh sb="2" eb="4">
      <t>ブンショ</t>
    </rPh>
    <phoneticPr fontId="1"/>
  </si>
  <si>
    <t>No.</t>
    <phoneticPr fontId="1"/>
  </si>
  <si>
    <t>中部</t>
    <rPh sb="0" eb="2">
      <t>チュウブ</t>
    </rPh>
    <phoneticPr fontId="1"/>
  </si>
  <si>
    <t>宮城県工業高等学校　野球場</t>
    <rPh sb="0" eb="3">
      <t>ミヤギケン</t>
    </rPh>
    <rPh sb="3" eb="5">
      <t>コウギョウ</t>
    </rPh>
    <rPh sb="5" eb="7">
      <t>コウトウ</t>
    </rPh>
    <rPh sb="7" eb="9">
      <t>ガッコウ</t>
    </rPh>
    <rPh sb="10" eb="13">
      <t>ヤキュウジョウ</t>
    </rPh>
    <phoneticPr fontId="1"/>
  </si>
  <si>
    <t>立町少年野球クラブ、栗生スポーツ少年団、川前ファイヤーズ</t>
    <rPh sb="0" eb="2">
      <t>タチマチ</t>
    </rPh>
    <rPh sb="2" eb="4">
      <t>ショウネン</t>
    </rPh>
    <rPh sb="4" eb="6">
      <t>ヤキュウ</t>
    </rPh>
    <rPh sb="10" eb="12">
      <t>クリウ</t>
    </rPh>
    <rPh sb="16" eb="19">
      <t>ショウネンダン</t>
    </rPh>
    <rPh sb="20" eb="22">
      <t>カワマエ</t>
    </rPh>
    <phoneticPr fontId="1"/>
  </si>
  <si>
    <t>宮城県工業高等学校</t>
    <rPh sb="0" eb="3">
      <t>ミヤギケン</t>
    </rPh>
    <rPh sb="3" eb="5">
      <t>コウギョウ</t>
    </rPh>
    <rPh sb="5" eb="7">
      <t>コウトウ</t>
    </rPh>
    <rPh sb="7" eb="9">
      <t>ガッコウ</t>
    </rPh>
    <phoneticPr fontId="1"/>
  </si>
  <si>
    <t>野球教室</t>
    <rPh sb="0" eb="2">
      <t>ヤキュウ</t>
    </rPh>
    <rPh sb="2" eb="4">
      <t>キョウシツ</t>
    </rPh>
    <phoneticPr fontId="1"/>
  </si>
  <si>
    <t>長殿</t>
    <rPh sb="0" eb="1">
      <t>チョウ</t>
    </rPh>
    <rPh sb="1" eb="2">
      <t>ドノ</t>
    </rPh>
    <phoneticPr fontId="1"/>
  </si>
  <si>
    <t>宮城県高等学校野球連盟</t>
    <rPh sb="0" eb="3">
      <t>ミヤギケン</t>
    </rPh>
    <rPh sb="3" eb="5">
      <t>コウトウ</t>
    </rPh>
    <rPh sb="5" eb="7">
      <t>ガッコウ</t>
    </rPh>
    <rPh sb="7" eb="9">
      <t>ヤキュウ</t>
    </rPh>
    <rPh sb="9" eb="11">
      <t>レンメイ</t>
    </rPh>
    <phoneticPr fontId="1"/>
  </si>
  <si>
    <t>宮城県高等学校野球連盟　　</t>
    <rPh sb="0" eb="3">
      <t>ミヤギケン</t>
    </rPh>
    <rPh sb="3" eb="5">
      <t>コウトウ</t>
    </rPh>
    <rPh sb="5" eb="7">
      <t>ガッコウ</t>
    </rPh>
    <rPh sb="7" eb="9">
      <t>ヤキュウ</t>
    </rPh>
    <rPh sb="9" eb="11">
      <t>レンメイ</t>
    </rPh>
    <phoneticPr fontId="1"/>
  </si>
  <si>
    <t>（仙台市立仙台工業高等学校長）　　　</t>
    <rPh sb="1" eb="5">
      <t>センダイシリツ</t>
    </rPh>
    <rPh sb="5" eb="7">
      <t>センダイ</t>
    </rPh>
    <rPh sb="7" eb="9">
      <t>コウギョウ</t>
    </rPh>
    <rPh sb="9" eb="11">
      <t>コウトウ</t>
    </rPh>
    <rPh sb="11" eb="13">
      <t>ガッコウ</t>
    </rPh>
    <rPh sb="13" eb="14">
      <t>チョウ</t>
    </rPh>
    <phoneticPr fontId="1"/>
  </si>
  <si>
    <t>会長</t>
    <rPh sb="0" eb="2">
      <t>カイチョウ</t>
    </rPh>
    <phoneticPr fontId="1"/>
  </si>
  <si>
    <t>（公　印　省　略）　　　</t>
    <rPh sb="1" eb="2">
      <t>コウ</t>
    </rPh>
    <rPh sb="3" eb="4">
      <t>イン</t>
    </rPh>
    <rPh sb="5" eb="6">
      <t>ショウ</t>
    </rPh>
    <rPh sb="7" eb="8">
      <t>リャク</t>
    </rPh>
    <phoneticPr fontId="1"/>
  </si>
  <si>
    <t>野球教室　講師派遣について</t>
    <rPh sb="0" eb="2">
      <t>ヤキュウ</t>
    </rPh>
    <rPh sb="2" eb="4">
      <t>キョウシツ</t>
    </rPh>
    <rPh sb="5" eb="7">
      <t>コウシ</t>
    </rPh>
    <rPh sb="7" eb="9">
      <t>ハケン</t>
    </rPh>
    <phoneticPr fontId="1"/>
  </si>
  <si>
    <t xml:space="preserve">　本連盟の事業につきましては、日頃より格別のご協力を賜り厚くお礼申し上げます。
さて、標記の件につきまして下記のとおり開催いたします。
　つきましては、公務ご多忙の折とは存じますが、貴校　野球部員　のご派遣について特段のご高配賜りますようお願い申し上げます。
</t>
    <rPh sb="1" eb="2">
      <t>ホン</t>
    </rPh>
    <rPh sb="2" eb="4">
      <t>レンメイ</t>
    </rPh>
    <rPh sb="5" eb="7">
      <t>ジギョウ</t>
    </rPh>
    <rPh sb="15" eb="17">
      <t>ヒゴロ</t>
    </rPh>
    <rPh sb="19" eb="21">
      <t>カクベツ</t>
    </rPh>
    <rPh sb="23" eb="25">
      <t>キョウリョク</t>
    </rPh>
    <rPh sb="26" eb="27">
      <t>タマワ</t>
    </rPh>
    <rPh sb="28" eb="29">
      <t>アツ</t>
    </rPh>
    <rPh sb="31" eb="32">
      <t>レイ</t>
    </rPh>
    <rPh sb="32" eb="33">
      <t>モウ</t>
    </rPh>
    <rPh sb="34" eb="35">
      <t>ア</t>
    </rPh>
    <rPh sb="43" eb="45">
      <t>ヒョウキ</t>
    </rPh>
    <rPh sb="46" eb="47">
      <t>ケン</t>
    </rPh>
    <rPh sb="53" eb="55">
      <t>カキ</t>
    </rPh>
    <rPh sb="59" eb="61">
      <t>カイサイ</t>
    </rPh>
    <rPh sb="76" eb="78">
      <t>コウム</t>
    </rPh>
    <rPh sb="79" eb="81">
      <t>タボウ</t>
    </rPh>
    <rPh sb="82" eb="83">
      <t>オリ</t>
    </rPh>
    <rPh sb="85" eb="86">
      <t>ゾン</t>
    </rPh>
    <rPh sb="91" eb="93">
      <t>キコウ</t>
    </rPh>
    <rPh sb="94" eb="96">
      <t>ヤキュウ</t>
    </rPh>
    <rPh sb="96" eb="98">
      <t>ブイン</t>
    </rPh>
    <rPh sb="101" eb="103">
      <t>ハケン</t>
    </rPh>
    <rPh sb="107" eb="109">
      <t>トクダン</t>
    </rPh>
    <rPh sb="111" eb="113">
      <t>コウハイ</t>
    </rPh>
    <rPh sb="113" eb="114">
      <t>タマワ</t>
    </rPh>
    <rPh sb="120" eb="121">
      <t>ネガ</t>
    </rPh>
    <rPh sb="122" eb="123">
      <t>モウ</t>
    </rPh>
    <rPh sb="124" eb="125">
      <t>ア</t>
    </rPh>
    <phoneticPr fontId="1"/>
  </si>
  <si>
    <t>記</t>
    <rPh sb="0" eb="1">
      <t>キ</t>
    </rPh>
    <phoneticPr fontId="1"/>
  </si>
  <si>
    <t>　</t>
    <phoneticPr fontId="1"/>
  </si>
  <si>
    <t>１　日　時</t>
    <rPh sb="2" eb="3">
      <t>ニチ</t>
    </rPh>
    <rPh sb="4" eb="5">
      <t>ジ</t>
    </rPh>
    <phoneticPr fontId="1"/>
  </si>
  <si>
    <t>２　場　所</t>
    <rPh sb="2" eb="3">
      <t>バ</t>
    </rPh>
    <rPh sb="4" eb="5">
      <t>ショ</t>
    </rPh>
    <phoneticPr fontId="1"/>
  </si>
  <si>
    <t>３　内　容</t>
    <rPh sb="2" eb="3">
      <t>ウチ</t>
    </rPh>
    <rPh sb="4" eb="5">
      <t>カタチ</t>
    </rPh>
    <phoneticPr fontId="1"/>
  </si>
  <si>
    <t>住所</t>
    <rPh sb="0" eb="2">
      <t>ジュウショ</t>
    </rPh>
    <phoneticPr fontId="1"/>
  </si>
  <si>
    <t>４　その他</t>
    <rPh sb="4" eb="5">
      <t>タ</t>
    </rPh>
    <phoneticPr fontId="1"/>
  </si>
  <si>
    <t>旅費等については、本連盟で負担いたします。</t>
    <rPh sb="0" eb="2">
      <t>リョヒ</t>
    </rPh>
    <rPh sb="2" eb="3">
      <t>トウ</t>
    </rPh>
    <rPh sb="9" eb="10">
      <t>ホン</t>
    </rPh>
    <rPh sb="10" eb="12">
      <t>レンメイ</t>
    </rPh>
    <rPh sb="13" eb="15">
      <t>フタン</t>
    </rPh>
    <phoneticPr fontId="1"/>
  </si>
  <si>
    <t>宮城県高等学校野球連盟
普及振興委員
　　　　委員長　　利根川　直弥（石巻工）
　　 担当理事　　冨樫　誠悦（宮城県工）
＜連絡先＞
宮城県工業高等学校
TEL：022-221-5656
E-mail:togashi-se383@td.myswan.ed.jp
携帯電話：加盟校顧問一覧をご覧ください。</t>
    <rPh sb="0" eb="3">
      <t>ミヤギケン</t>
    </rPh>
    <rPh sb="3" eb="5">
      <t>コウトウ</t>
    </rPh>
    <rPh sb="5" eb="7">
      <t>ガッコウ</t>
    </rPh>
    <rPh sb="7" eb="9">
      <t>ヤキュウ</t>
    </rPh>
    <rPh sb="9" eb="11">
      <t>レンメイ</t>
    </rPh>
    <rPh sb="12" eb="14">
      <t>フキュウ</t>
    </rPh>
    <rPh sb="14" eb="16">
      <t>シンコウ</t>
    </rPh>
    <rPh sb="16" eb="18">
      <t>イイン</t>
    </rPh>
    <rPh sb="23" eb="26">
      <t>イインチョウ</t>
    </rPh>
    <rPh sb="28" eb="30">
      <t>トネ</t>
    </rPh>
    <rPh sb="30" eb="31">
      <t>ガワ</t>
    </rPh>
    <rPh sb="32" eb="34">
      <t>ナオヤ</t>
    </rPh>
    <rPh sb="35" eb="37">
      <t>イシノマキ</t>
    </rPh>
    <rPh sb="37" eb="38">
      <t>コウ</t>
    </rPh>
    <rPh sb="43" eb="45">
      <t>タントウ</t>
    </rPh>
    <rPh sb="45" eb="47">
      <t>リジ</t>
    </rPh>
    <rPh sb="49" eb="51">
      <t>トガシ</t>
    </rPh>
    <rPh sb="52" eb="54">
      <t>セイエツ</t>
    </rPh>
    <rPh sb="55" eb="58">
      <t>ミヤギケン</t>
    </rPh>
    <rPh sb="62" eb="65">
      <t>レンラクサキ</t>
    </rPh>
    <rPh sb="67" eb="70">
      <t>ミヤギケン</t>
    </rPh>
    <rPh sb="70" eb="72">
      <t>コウギョウ</t>
    </rPh>
    <rPh sb="72" eb="74">
      <t>コウトウ</t>
    </rPh>
    <rPh sb="74" eb="76">
      <t>ガッコウ</t>
    </rPh>
    <rPh sb="131" eb="133">
      <t>ケイタイ</t>
    </rPh>
    <rPh sb="133" eb="135">
      <t>デンワ</t>
    </rPh>
    <rPh sb="136" eb="139">
      <t>カメイコウ</t>
    </rPh>
    <rPh sb="139" eb="141">
      <t>コモン</t>
    </rPh>
    <rPh sb="141" eb="143">
      <t>イチラン</t>
    </rPh>
    <rPh sb="145" eb="146">
      <t>ラン</t>
    </rPh>
    <phoneticPr fontId="1"/>
  </si>
  <si>
    <t>開始時間</t>
    <rPh sb="0" eb="2">
      <t>カイシ</t>
    </rPh>
    <rPh sb="2" eb="4">
      <t>ジカン</t>
    </rPh>
    <phoneticPr fontId="1"/>
  </si>
  <si>
    <t>より</t>
    <phoneticPr fontId="1"/>
  </si>
  <si>
    <t>実施要項は別紙のとおり</t>
    <rPh sb="0" eb="2">
      <t>ジッシ</t>
    </rPh>
    <rPh sb="2" eb="4">
      <t>ヨウコウ</t>
    </rPh>
    <rPh sb="5" eb="7">
      <t>ベッシ</t>
    </rPh>
    <phoneticPr fontId="1"/>
  </si>
  <si>
    <t>仙台市青葉区米ケ袋3丁目２番1号</t>
    <rPh sb="0" eb="3">
      <t>センダイシ</t>
    </rPh>
    <rPh sb="3" eb="6">
      <t>アオバク</t>
    </rPh>
    <rPh sb="6" eb="9">
      <t>コメガフクロ</t>
    </rPh>
    <rPh sb="10" eb="12">
      <t>チョウメ</t>
    </rPh>
    <rPh sb="13" eb="14">
      <t>バン</t>
    </rPh>
    <rPh sb="15" eb="16">
      <t>ゴウ</t>
    </rPh>
    <phoneticPr fontId="1"/>
  </si>
  <si>
    <t>住所:</t>
    <rPh sb="0" eb="2">
      <t>ジュウショ</t>
    </rPh>
    <phoneticPr fontId="1"/>
  </si>
  <si>
    <t>野球教室開催　実施要項</t>
    <rPh sb="0" eb="4">
      <t>ヤキュウキョウシツ</t>
    </rPh>
    <rPh sb="4" eb="6">
      <t>カイサイ</t>
    </rPh>
    <rPh sb="7" eb="9">
      <t>ジッシ</t>
    </rPh>
    <rPh sb="9" eb="11">
      <t>ヨウコウ</t>
    </rPh>
    <phoneticPr fontId="1"/>
  </si>
  <si>
    <t>　２０１８年２月日本高等学校野球連盟、朝日新聞社、毎日新聞社の３者で「高校野球２００年構想協議会」を立ち上げました。
　高校野球の指導者および部員が、未就学児から小学生を対象に野球に触れる機会を提供し、野球の魅力・楽しさを伝えます。
　野球を通して地域全体で子供たちを育てていこうという活動です。</t>
    <rPh sb="5" eb="6">
      <t>ネン</t>
    </rPh>
    <rPh sb="7" eb="8">
      <t>ガツ</t>
    </rPh>
    <rPh sb="8" eb="10">
      <t>ニホン</t>
    </rPh>
    <rPh sb="10" eb="12">
      <t>コウトウ</t>
    </rPh>
    <rPh sb="12" eb="14">
      <t>ガッコウ</t>
    </rPh>
    <rPh sb="14" eb="16">
      <t>ヤキュウ</t>
    </rPh>
    <rPh sb="16" eb="18">
      <t>レンメイ</t>
    </rPh>
    <rPh sb="19" eb="21">
      <t>アサヒ</t>
    </rPh>
    <rPh sb="21" eb="24">
      <t>シンブンシャ</t>
    </rPh>
    <rPh sb="25" eb="27">
      <t>マイニチ</t>
    </rPh>
    <rPh sb="27" eb="30">
      <t>シンブンシャ</t>
    </rPh>
    <rPh sb="32" eb="33">
      <t>シャ</t>
    </rPh>
    <rPh sb="35" eb="37">
      <t>コウコウ</t>
    </rPh>
    <rPh sb="37" eb="39">
      <t>ヤキュウ</t>
    </rPh>
    <rPh sb="42" eb="43">
      <t>ネン</t>
    </rPh>
    <rPh sb="43" eb="45">
      <t>コウソウ</t>
    </rPh>
    <rPh sb="45" eb="48">
      <t>キョウギカイ</t>
    </rPh>
    <rPh sb="50" eb="51">
      <t>タ</t>
    </rPh>
    <rPh sb="52" eb="53">
      <t>ア</t>
    </rPh>
    <rPh sb="60" eb="62">
      <t>コウコウ</t>
    </rPh>
    <rPh sb="62" eb="64">
      <t>ヤキュウ</t>
    </rPh>
    <rPh sb="65" eb="67">
      <t>シドウ</t>
    </rPh>
    <rPh sb="67" eb="68">
      <t>シャ</t>
    </rPh>
    <rPh sb="71" eb="73">
      <t>ブイン</t>
    </rPh>
    <rPh sb="75" eb="79">
      <t>ミシュウガクジ</t>
    </rPh>
    <rPh sb="81" eb="84">
      <t>ショウガクセイ</t>
    </rPh>
    <rPh sb="85" eb="87">
      <t>タイショウ</t>
    </rPh>
    <rPh sb="88" eb="90">
      <t>ヤキュウ</t>
    </rPh>
    <rPh sb="91" eb="92">
      <t>フ</t>
    </rPh>
    <rPh sb="94" eb="96">
      <t>キカイ</t>
    </rPh>
    <rPh sb="97" eb="99">
      <t>テイキョウ</t>
    </rPh>
    <rPh sb="101" eb="103">
      <t>ヤキュウ</t>
    </rPh>
    <rPh sb="104" eb="106">
      <t>ミリョク</t>
    </rPh>
    <rPh sb="107" eb="108">
      <t>タノ</t>
    </rPh>
    <rPh sb="111" eb="112">
      <t>ツタ</t>
    </rPh>
    <rPh sb="118" eb="120">
      <t>ヤキュウ</t>
    </rPh>
    <rPh sb="121" eb="122">
      <t>トオ</t>
    </rPh>
    <rPh sb="124" eb="126">
      <t>チイキ</t>
    </rPh>
    <rPh sb="126" eb="128">
      <t>ゼンタイ</t>
    </rPh>
    <rPh sb="129" eb="131">
      <t>コドモ</t>
    </rPh>
    <rPh sb="134" eb="135">
      <t>ソダ</t>
    </rPh>
    <rPh sb="143" eb="145">
      <t>カツドウ</t>
    </rPh>
    <phoneticPr fontId="1"/>
  </si>
  <si>
    <t>■　日　時</t>
    <rPh sb="2" eb="3">
      <t>ニチ</t>
    </rPh>
    <rPh sb="4" eb="5">
      <t>ジ</t>
    </rPh>
    <phoneticPr fontId="1"/>
  </si>
  <si>
    <t>■　目　的</t>
    <rPh sb="2" eb="3">
      <t>メ</t>
    </rPh>
    <rPh sb="4" eb="5">
      <t>テキ</t>
    </rPh>
    <phoneticPr fontId="1"/>
  </si>
  <si>
    <t>■　対　象</t>
    <rPh sb="2" eb="3">
      <t>ツイ</t>
    </rPh>
    <rPh sb="4" eb="5">
      <t>ゾウ</t>
    </rPh>
    <phoneticPr fontId="1"/>
  </si>
  <si>
    <t>■　会　場</t>
    <rPh sb="2" eb="3">
      <t>カイ</t>
    </rPh>
    <rPh sb="4" eb="5">
      <t>バ</t>
    </rPh>
    <phoneticPr fontId="1"/>
  </si>
  <si>
    <t>■　講　師</t>
    <rPh sb="2" eb="3">
      <t>コウ</t>
    </rPh>
    <rPh sb="4" eb="5">
      <t>シ</t>
    </rPh>
    <phoneticPr fontId="1"/>
  </si>
  <si>
    <t>■　スケジュール</t>
    <phoneticPr fontId="1"/>
  </si>
  <si>
    <t>（時間はあくまで目安です。）</t>
    <rPh sb="1" eb="3">
      <t>ジカン</t>
    </rPh>
    <rPh sb="8" eb="10">
      <t>メヤス</t>
    </rPh>
    <phoneticPr fontId="1"/>
  </si>
  <si>
    <t>ウォーミングアップ指導</t>
    <rPh sb="9" eb="11">
      <t>シドウ</t>
    </rPh>
    <phoneticPr fontId="1"/>
  </si>
  <si>
    <t>キャッチボール指導</t>
    <rPh sb="7" eb="9">
      <t>シドウ</t>
    </rPh>
    <phoneticPr fontId="1"/>
  </si>
  <si>
    <t>バッティング指導</t>
    <rPh sb="6" eb="8">
      <t>シドウ</t>
    </rPh>
    <phoneticPr fontId="1"/>
  </si>
  <si>
    <t>クールダウン指導</t>
    <rPh sb="6" eb="8">
      <t>シドウ</t>
    </rPh>
    <phoneticPr fontId="1"/>
  </si>
  <si>
    <t>■　主　催</t>
    <rPh sb="2" eb="3">
      <t>オモ</t>
    </rPh>
    <rPh sb="4" eb="5">
      <t>サイ</t>
    </rPh>
    <phoneticPr fontId="1"/>
  </si>
  <si>
    <t>■　申し込み</t>
    <rPh sb="2" eb="3">
      <t>モウ</t>
    </rPh>
    <rPh sb="4" eb="5">
      <t>コ</t>
    </rPh>
    <phoneticPr fontId="1"/>
  </si>
  <si>
    <t>不要</t>
    <rPh sb="0" eb="2">
      <t>フヨウ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</si>
  <si>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</si>
  <si>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</si>
  <si>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対象合計人数(概数)</t>
    <rPh sb="0" eb="2">
      <t>タイショウ</t>
    </rPh>
    <rPh sb="2" eb="4">
      <t>ゴウケイ</t>
    </rPh>
    <rPh sb="4" eb="6">
      <t>ニンズウ</t>
    </rPh>
    <rPh sb="7" eb="9">
      <t>ガイスウ</t>
    </rPh>
    <phoneticPr fontId="1"/>
  </si>
  <si>
    <t>様式1</t>
    <rPh sb="0" eb="2">
      <t>ヨウシキ</t>
    </rPh>
    <phoneticPr fontId="1"/>
  </si>
  <si>
    <t>派遣文書</t>
    <rPh sb="0" eb="2">
      <t>ハケン</t>
    </rPh>
    <rPh sb="2" eb="4">
      <t>ブンショ</t>
    </rPh>
    <phoneticPr fontId="1"/>
  </si>
  <si>
    <t>様式２</t>
    <rPh sb="0" eb="2">
      <t>ヨウシキ</t>
    </rPh>
    <phoneticPr fontId="1"/>
  </si>
  <si>
    <t>実施要項</t>
    <rPh sb="0" eb="2">
      <t>ジッシ</t>
    </rPh>
    <rPh sb="2" eb="4">
      <t>ヨウコウ</t>
    </rPh>
    <phoneticPr fontId="1"/>
  </si>
  <si>
    <t>様式３</t>
    <rPh sb="0" eb="2">
      <t>ヨウシキ</t>
    </rPh>
    <phoneticPr fontId="1"/>
  </si>
  <si>
    <t>計画書→理事長</t>
    <rPh sb="0" eb="3">
      <t>ケイカクショ</t>
    </rPh>
    <rPh sb="4" eb="7">
      <t>リジチョウ</t>
    </rPh>
    <phoneticPr fontId="1"/>
  </si>
  <si>
    <t>殿</t>
    <rPh sb="0" eb="1">
      <t>ドノ</t>
    </rPh>
    <phoneticPr fontId="1"/>
  </si>
  <si>
    <t>校　長</t>
    <rPh sb="0" eb="1">
      <t>コウ</t>
    </rPh>
    <rPh sb="2" eb="3">
      <t>チョウ</t>
    </rPh>
    <phoneticPr fontId="1"/>
  </si>
  <si>
    <t>㊞</t>
    <phoneticPr fontId="1"/>
  </si>
  <si>
    <t>野球教室　実施計画書</t>
    <rPh sb="0" eb="2">
      <t>ヤキュウ</t>
    </rPh>
    <rPh sb="2" eb="4">
      <t>キョウシツ</t>
    </rPh>
    <rPh sb="5" eb="7">
      <t>ジッシ</t>
    </rPh>
    <rPh sb="7" eb="10">
      <t>ケイカクショ</t>
    </rPh>
    <phoneticPr fontId="1"/>
  </si>
  <si>
    <t>下記の通り、野球教室を実施いたします。</t>
    <rPh sb="0" eb="2">
      <t>カキ</t>
    </rPh>
    <rPh sb="3" eb="4">
      <t>トオ</t>
    </rPh>
    <rPh sb="6" eb="8">
      <t>ヤキュウ</t>
    </rPh>
    <rPh sb="8" eb="10">
      <t>キョウシツ</t>
    </rPh>
    <rPh sb="11" eb="13">
      <t>ジッシ</t>
    </rPh>
    <phoneticPr fontId="1"/>
  </si>
  <si>
    <t>　高校野球の指導者および部員が、未就学児から小学生を対象に野球に触れる機会を提供し、野球の魅力・楽しさを伝える。
　野球を通して地域全体で子供たちを育てていく取り組みである。</t>
    <rPh sb="1" eb="3">
      <t>コウコウ</t>
    </rPh>
    <rPh sb="3" eb="5">
      <t>ヤキュウ</t>
    </rPh>
    <rPh sb="6" eb="8">
      <t>シドウ</t>
    </rPh>
    <rPh sb="8" eb="9">
      <t>シャ</t>
    </rPh>
    <rPh sb="12" eb="14">
      <t>ブイン</t>
    </rPh>
    <rPh sb="16" eb="20">
      <t>ミシュウガクジ</t>
    </rPh>
    <rPh sb="22" eb="25">
      <t>ショウガクセイ</t>
    </rPh>
    <rPh sb="26" eb="28">
      <t>タイショウ</t>
    </rPh>
    <rPh sb="29" eb="31">
      <t>ヤキュウ</t>
    </rPh>
    <rPh sb="32" eb="33">
      <t>フ</t>
    </rPh>
    <rPh sb="35" eb="37">
      <t>キカイ</t>
    </rPh>
    <rPh sb="38" eb="40">
      <t>テイキョウ</t>
    </rPh>
    <rPh sb="42" eb="44">
      <t>ヤキュウ</t>
    </rPh>
    <rPh sb="45" eb="47">
      <t>ミリョク</t>
    </rPh>
    <rPh sb="48" eb="49">
      <t>タノ</t>
    </rPh>
    <rPh sb="52" eb="53">
      <t>ツタ</t>
    </rPh>
    <rPh sb="58" eb="60">
      <t>ヤキュウ</t>
    </rPh>
    <rPh sb="61" eb="62">
      <t>トオ</t>
    </rPh>
    <rPh sb="64" eb="66">
      <t>チイキ</t>
    </rPh>
    <rPh sb="66" eb="68">
      <t>ゼンタイ</t>
    </rPh>
    <rPh sb="69" eb="71">
      <t>コドモ</t>
    </rPh>
    <rPh sb="74" eb="75">
      <t>ソダ</t>
    </rPh>
    <rPh sb="79" eb="80">
      <t>ト</t>
    </rPh>
    <rPh sb="81" eb="82">
      <t>ク</t>
    </rPh>
    <phoneticPr fontId="1"/>
  </si>
  <si>
    <t>派遣文書の有無</t>
    <rPh sb="0" eb="2">
      <t>ハケン</t>
    </rPh>
    <rPh sb="2" eb="4">
      <t>ブンショ</t>
    </rPh>
    <rPh sb="5" eb="7">
      <t>ウム</t>
    </rPh>
    <phoneticPr fontId="1"/>
  </si>
  <si>
    <t>有</t>
    <rPh sb="0" eb="1">
      <t>アリ</t>
    </rPh>
    <phoneticPr fontId="1"/>
  </si>
  <si>
    <t>■　派遣文書</t>
    <rPh sb="2" eb="4">
      <t>ハケン</t>
    </rPh>
    <rPh sb="4" eb="6">
      <t>ブンショ</t>
    </rPh>
    <phoneticPr fontId="1"/>
  </si>
  <si>
    <t>基礎データ</t>
    <rPh sb="0" eb="2">
      <t>キソ</t>
    </rPh>
    <phoneticPr fontId="1"/>
  </si>
  <si>
    <t>県高野連会長</t>
    <rPh sb="0" eb="1">
      <t>ケン</t>
    </rPh>
    <rPh sb="1" eb="4">
      <t>コウヤレン</t>
    </rPh>
    <rPh sb="4" eb="6">
      <t>カイチョウ</t>
    </rPh>
    <phoneticPr fontId="1"/>
  </si>
  <si>
    <t>佐藤　明嘉</t>
    <rPh sb="0" eb="2">
      <t>サトウ</t>
    </rPh>
    <rPh sb="3" eb="4">
      <t>アキラ</t>
    </rPh>
    <rPh sb="4" eb="5">
      <t>カ</t>
    </rPh>
    <phoneticPr fontId="1"/>
  </si>
  <si>
    <t>学校長</t>
    <rPh sb="0" eb="3">
      <t>ガッコウチョウ</t>
    </rPh>
    <phoneticPr fontId="1"/>
  </si>
  <si>
    <t>西尾　正人</t>
    <rPh sb="0" eb="2">
      <t>ニシオ</t>
    </rPh>
    <rPh sb="3" eb="5">
      <t>マサト</t>
    </rPh>
    <phoneticPr fontId="1"/>
  </si>
  <si>
    <t>学校名</t>
    <rPh sb="0" eb="2">
      <t>ガッコウ</t>
    </rPh>
    <rPh sb="2" eb="3">
      <t>メイ</t>
    </rPh>
    <phoneticPr fontId="1"/>
  </si>
  <si>
    <t>宮城県工業高等学校</t>
    <rPh sb="0" eb="3">
      <t>ミヤギケン</t>
    </rPh>
    <rPh sb="3" eb="5">
      <t>コウギョウ</t>
    </rPh>
    <rPh sb="5" eb="7">
      <t>コウトウ</t>
    </rPh>
    <rPh sb="7" eb="9">
      <t>ガッコウ</t>
    </rPh>
    <phoneticPr fontId="1"/>
  </si>
  <si>
    <t>①この一覧表に必要事項を記入する。
②「文書」シートを開き必要書類を印刷する。
③様式３「計画書」は県高野連理事長に提出する。
④派遣文書、実施計画書は必要に応じて使う。（派遣文書『有』を必ず選択し報告してから使うこと）</t>
    <rPh sb="3" eb="5">
      <t>イチラン</t>
    </rPh>
    <rPh sb="5" eb="6">
      <t>ヒョウ</t>
    </rPh>
    <rPh sb="7" eb="9">
      <t>ヒツヨウ</t>
    </rPh>
    <rPh sb="9" eb="11">
      <t>ジコウ</t>
    </rPh>
    <rPh sb="12" eb="14">
      <t>キニュウ</t>
    </rPh>
    <rPh sb="20" eb="22">
      <t>ブンショ</t>
    </rPh>
    <rPh sb="27" eb="28">
      <t>ヒラ</t>
    </rPh>
    <rPh sb="29" eb="31">
      <t>ヒツヨウ</t>
    </rPh>
    <rPh sb="31" eb="33">
      <t>ショルイ</t>
    </rPh>
    <rPh sb="34" eb="36">
      <t>インサツ</t>
    </rPh>
    <rPh sb="41" eb="43">
      <t>ヨウシキ</t>
    </rPh>
    <rPh sb="45" eb="48">
      <t>ケイカクショ</t>
    </rPh>
    <rPh sb="50" eb="51">
      <t>ケン</t>
    </rPh>
    <rPh sb="51" eb="54">
      <t>コウヤレン</t>
    </rPh>
    <rPh sb="54" eb="57">
      <t>リジチョウ</t>
    </rPh>
    <rPh sb="58" eb="60">
      <t>テイシュツ</t>
    </rPh>
    <rPh sb="65" eb="67">
      <t>ハケン</t>
    </rPh>
    <rPh sb="67" eb="69">
      <t>ブンショ</t>
    </rPh>
    <rPh sb="70" eb="72">
      <t>ジッシ</t>
    </rPh>
    <rPh sb="72" eb="75">
      <t>ケイカクショ</t>
    </rPh>
    <rPh sb="76" eb="78">
      <t>ヒツヨウ</t>
    </rPh>
    <rPh sb="79" eb="80">
      <t>オウ</t>
    </rPh>
    <rPh sb="82" eb="83">
      <t>ツカ</t>
    </rPh>
    <rPh sb="86" eb="88">
      <t>ハケン</t>
    </rPh>
    <rPh sb="88" eb="90">
      <t>ブンショ</t>
    </rPh>
    <rPh sb="91" eb="92">
      <t>ア</t>
    </rPh>
    <rPh sb="94" eb="95">
      <t>カナラ</t>
    </rPh>
    <rPh sb="96" eb="98">
      <t>センタク</t>
    </rPh>
    <rPh sb="99" eb="101">
      <t>ホウコク</t>
    </rPh>
    <rPh sb="105" eb="106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</si>
</sst>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h:mm;@"/>
    <numFmt numFmtId="178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2" borderId="1" xfId="0" applyFill="1" applyBorder="1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left" vertical="top" wrapText="1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177" fontId="0" fillId="3" borderId="0" xfId="0" applyNumberFormat="1" applyFill="1">
      <alignment vertical="center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center" shrinkToFit="1"/>
    </xf>
    <xf numFmtId="31" fontId="0" fillId="0" borderId="10" xfId="0" applyNumberFormat="1" applyBorder="1" applyAlignment="1">
      <alignment vertical="center" shrinkToFit="1"/>
    </xf>
    <xf numFmtId="20" fontId="0" fillId="0" borderId="10" xfId="0" applyNumberForma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 shrinkToFit="1"/>
    </xf>
    <xf numFmtId="176" fontId="0" fillId="0" borderId="0" xfId="0" applyNumberFormat="1" applyFill="1" applyAlignment="1">
      <alignment vertical="center" shrinkToFit="1"/>
    </xf>
    <xf numFmtId="177" fontId="0" fillId="3" borderId="0" xfId="0" applyNumberFormat="1" applyFill="1" applyAlignment="1">
      <alignment horizontal="center" vertical="center"/>
    </xf>
    <xf numFmtId="0" fontId="6" fillId="4" borderId="10" xfId="0" applyFont="1" applyFill="1" applyBorder="1" applyAlignment="1">
      <alignment vertical="center" shrinkToFit="1"/>
    </xf>
    <xf numFmtId="0" fontId="0" fillId="4" borderId="10" xfId="0" applyFill="1" applyBorder="1" applyAlignment="1">
      <alignment vertical="center" shrinkToFit="1"/>
    </xf>
    <xf numFmtId="0" fontId="7" fillId="0" borderId="0" xfId="0" applyFont="1">
      <alignment vertical="center"/>
    </xf>
    <xf numFmtId="0" fontId="6" fillId="4" borderId="10" xfId="0" applyFont="1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5" fillId="4" borderId="10" xfId="0" applyFont="1" applyFill="1" applyBorder="1" applyAlignment="1">
      <alignment horizontal="center" vertical="center" wrapText="1" shrinkToFit="1"/>
    </xf>
    <xf numFmtId="176" fontId="0" fillId="0" borderId="0" xfId="0" applyNumberFormat="1" applyAlignment="1">
      <alignment horizontal="left" vertical="center" shrinkToFit="1"/>
    </xf>
    <xf numFmtId="177" fontId="0" fillId="0" borderId="0" xfId="0" applyNumberFormat="1" applyFill="1" applyAlignment="1">
      <alignment horizontal="left" vertical="center" shrinkToFit="1"/>
    </xf>
    <xf numFmtId="176" fontId="0" fillId="0" borderId="0" xfId="0" applyNumberFormat="1" applyFill="1" applyAlignment="1">
      <alignment horizontal="left" vertical="center" shrinkToFit="1"/>
    </xf>
    <xf numFmtId="176" fontId="0" fillId="3" borderId="0" xfId="0" applyNumberFormat="1" applyFill="1" applyAlignment="1">
      <alignment horizontal="left" vertical="center" shrinkToFit="1"/>
    </xf>
    <xf numFmtId="177" fontId="0" fillId="3" borderId="0" xfId="0" applyNumberFormat="1" applyFill="1" applyAlignment="1">
      <alignment horizontal="left" vertical="center" shrinkToFit="1"/>
    </xf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top" wrapText="1" shrinkToFi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0" fillId="3" borderId="0" xfId="0" applyNumberFormat="1" applyFill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5" zoomScaleNormal="85" workbookViewId="0">
      <selection activeCell="A23" sqref="A23:J29"/>
    </sheetView>
  </sheetViews>
  <sheetFormatPr defaultRowHeight="13.2" x14ac:dyDescent="0.2"/>
  <cols>
    <col min="3" max="3" width="13.44140625" bestFit="1" customWidth="1"/>
    <col min="4" max="4" width="8.21875" customWidth="1"/>
    <col min="5" max="6" width="20.21875" customWidth="1"/>
    <col min="7" max="7" width="23" customWidth="1"/>
    <col min="8" max="8" width="11.21875" customWidth="1"/>
    <col min="9" max="10" width="20.21875" customWidth="1"/>
    <col min="11" max="11" width="11.88671875" customWidth="1"/>
  </cols>
  <sheetData>
    <row r="1" spans="1:11" ht="16.2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21"/>
    </row>
    <row r="2" spans="1:11" ht="18.75" customHeight="1" x14ac:dyDescent="0.2">
      <c r="A2" s="16" t="s">
        <v>7</v>
      </c>
      <c r="B2" s="16" t="s">
        <v>1</v>
      </c>
      <c r="C2" s="16" t="s">
        <v>2</v>
      </c>
      <c r="D2" s="16" t="s">
        <v>32</v>
      </c>
      <c r="E2" s="16" t="s">
        <v>3</v>
      </c>
      <c r="F2" s="16" t="s">
        <v>28</v>
      </c>
      <c r="G2" s="16" t="s">
        <v>4</v>
      </c>
      <c r="H2" s="16" t="s">
        <v>55</v>
      </c>
      <c r="I2" s="16" t="s">
        <v>5</v>
      </c>
      <c r="J2" s="16" t="s">
        <v>6</v>
      </c>
      <c r="K2" s="16" t="s">
        <v>68</v>
      </c>
    </row>
    <row r="3" spans="1:11" ht="18.75" customHeight="1" x14ac:dyDescent="0.2">
      <c r="A3" s="16">
        <v>1</v>
      </c>
      <c r="B3" s="16" t="s">
        <v>10</v>
      </c>
      <c r="C3" s="17">
        <v>43527</v>
      </c>
      <c r="D3" s="18">
        <v>0.54166666666666663</v>
      </c>
      <c r="E3" s="16" t="s">
        <v>11</v>
      </c>
      <c r="F3" s="16" t="s">
        <v>35</v>
      </c>
      <c r="G3" s="16" t="s">
        <v>12</v>
      </c>
      <c r="H3" s="16">
        <v>50</v>
      </c>
      <c r="I3" s="16" t="s">
        <v>13</v>
      </c>
      <c r="J3" s="16" t="s">
        <v>14</v>
      </c>
      <c r="K3" s="16" t="s">
        <v>69</v>
      </c>
    </row>
    <row r="4" spans="1:11" ht="18.75" customHeight="1" x14ac:dyDescent="0.2">
      <c r="A4" s="16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8.75" customHeight="1" x14ac:dyDescent="0.2">
      <c r="A5" s="16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8.75" customHeight="1" x14ac:dyDescent="0.2">
      <c r="A6" s="16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8.75" customHeight="1" x14ac:dyDescent="0.2">
      <c r="A7" s="16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8.75" customHeight="1" x14ac:dyDescent="0.2">
      <c r="A8" s="16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8.75" customHeight="1" x14ac:dyDescent="0.2">
      <c r="A9" s="16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8.75" customHeight="1" x14ac:dyDescent="0.2">
      <c r="A10" s="16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18.75" customHeight="1" x14ac:dyDescent="0.2">
      <c r="A11" s="16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.75" customHeight="1" x14ac:dyDescent="0.2">
      <c r="A12" s="16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8.75" customHeight="1" x14ac:dyDescent="0.2">
      <c r="A13" s="16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8.75" customHeight="1" x14ac:dyDescent="0.2">
      <c r="A14" s="16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8.75" customHeight="1" x14ac:dyDescent="0.2">
      <c r="A15" s="16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8.75" customHeight="1" x14ac:dyDescent="0.2">
      <c r="A16" s="16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2" ht="18.75" customHeight="1" x14ac:dyDescent="0.2">
      <c r="A17" s="16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2" ht="18.75" customHeight="1" x14ac:dyDescent="0.2">
      <c r="A18" s="16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2" ht="18.75" customHeight="1" x14ac:dyDescent="0.2">
      <c r="A19" s="16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2" ht="18.75" customHeight="1" x14ac:dyDescent="0.2">
      <c r="A20" s="16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2" ht="18.75" customHeight="1" x14ac:dyDescent="0.2">
      <c r="A21" s="16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2" s="20" customFormat="1" ht="18.75" customHeight="1" x14ac:dyDescent="0.2">
      <c r="A22" s="16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2" s="19" customFormat="1" ht="13.5" customHeight="1" x14ac:dyDescent="0.2">
      <c r="A23" s="31" t="s">
        <v>78</v>
      </c>
      <c r="B23" s="31"/>
      <c r="C23" s="31"/>
      <c r="D23" s="31"/>
      <c r="E23" s="31"/>
      <c r="F23" s="31"/>
      <c r="G23" s="31"/>
      <c r="H23" s="31"/>
      <c r="I23" s="31"/>
      <c r="J23" s="31"/>
      <c r="K23" s="22"/>
      <c r="L23" s="20"/>
    </row>
    <row r="24" spans="1:12" s="19" customFormat="1" ht="13.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22"/>
      <c r="L24" s="20"/>
    </row>
    <row r="25" spans="1:12" s="19" customFormat="1" ht="13.5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22"/>
      <c r="L25" s="20"/>
    </row>
    <row r="26" spans="1:12" s="19" customFormat="1" ht="13.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22"/>
      <c r="L26" s="20"/>
    </row>
    <row r="27" spans="1:12" s="19" customFormat="1" ht="13.5" customHeight="1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22"/>
      <c r="L27" s="20"/>
    </row>
    <row r="28" spans="1:12" s="19" customFormat="1" ht="13.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22"/>
      <c r="L28" s="20"/>
    </row>
    <row r="29" spans="1:12" s="19" customFormat="1" ht="13.5" customHeigh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22"/>
      <c r="L29" s="20"/>
    </row>
    <row r="30" spans="1:12" s="19" customFormat="1" ht="13.5" customHeight="1" x14ac:dyDescent="0.2">
      <c r="A30" s="33" t="s">
        <v>71</v>
      </c>
      <c r="B30" s="33"/>
      <c r="C30" s="33"/>
      <c r="L30" s="20"/>
    </row>
    <row r="31" spans="1:12" s="20" customFormat="1" x14ac:dyDescent="0.2">
      <c r="A31" s="25" t="s">
        <v>72</v>
      </c>
      <c r="B31" s="28" t="s">
        <v>73</v>
      </c>
      <c r="C31" s="28"/>
      <c r="D31" s="5"/>
      <c r="E31" s="5"/>
      <c r="F31" s="5"/>
      <c r="G31" s="5"/>
      <c r="H31" s="5"/>
      <c r="I31" s="5"/>
      <c r="J31" s="5"/>
      <c r="K31" s="5"/>
    </row>
    <row r="32" spans="1:12" x14ac:dyDescent="0.2">
      <c r="A32" s="25" t="s">
        <v>74</v>
      </c>
      <c r="B32" s="28" t="s">
        <v>75</v>
      </c>
      <c r="C32" s="28"/>
      <c r="D32" s="5"/>
      <c r="E32" s="5"/>
      <c r="F32" s="5"/>
      <c r="G32" s="5"/>
      <c r="H32" s="5"/>
      <c r="I32" s="5"/>
      <c r="J32" s="5"/>
      <c r="K32" s="5"/>
    </row>
    <row r="33" spans="1:11" x14ac:dyDescent="0.2">
      <c r="A33" s="26" t="s">
        <v>76</v>
      </c>
      <c r="B33" s="29" t="s">
        <v>77</v>
      </c>
      <c r="C33" s="29"/>
      <c r="D33" s="5"/>
      <c r="E33" s="5"/>
      <c r="F33" s="5"/>
      <c r="G33" s="5"/>
      <c r="H33" s="5"/>
      <c r="I33" s="5"/>
      <c r="J33" s="5"/>
      <c r="K33" s="5"/>
    </row>
  </sheetData>
  <mergeCells count="6">
    <mergeCell ref="B31:C31"/>
    <mergeCell ref="B32:C32"/>
    <mergeCell ref="B33:C33"/>
    <mergeCell ref="A1:J1"/>
    <mergeCell ref="A23:J29"/>
    <mergeCell ref="A30:C30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tabSelected="1" view="pageLayout" topLeftCell="G1" zoomScale="85" zoomScaleNormal="100" zoomScalePageLayoutView="85" workbookViewId="0">
      <selection activeCell="Y15" sqref="Y15"/>
    </sheetView>
  </sheetViews>
  <sheetFormatPr defaultRowHeight="13.2" x14ac:dyDescent="0.2"/>
  <sheetData>
    <row r="1" spans="1:27" ht="13.8" thickBot="1" x14ac:dyDescent="0.25">
      <c r="A1" t="s">
        <v>8</v>
      </c>
      <c r="B1" t="s">
        <v>9</v>
      </c>
      <c r="C1" s="6">
        <v>1</v>
      </c>
    </row>
    <row r="2" spans="1:27" x14ac:dyDescent="0.2">
      <c r="H2" s="27" t="s">
        <v>56</v>
      </c>
      <c r="I2" s="27" t="s">
        <v>57</v>
      </c>
      <c r="Q2" s="27" t="s">
        <v>58</v>
      </c>
      <c r="R2" s="27" t="s">
        <v>59</v>
      </c>
      <c r="X2" s="27"/>
      <c r="Y2" s="27" t="s">
        <v>60</v>
      </c>
      <c r="Z2" s="27" t="s">
        <v>61</v>
      </c>
      <c r="AA2" s="27"/>
    </row>
    <row r="3" spans="1:27" ht="13.5" customHeight="1" x14ac:dyDescent="0.2">
      <c r="A3" s="44">
        <f ca="1">TODAY()</f>
        <v>43514</v>
      </c>
      <c r="B3" s="44"/>
      <c r="C3" s="44"/>
      <c r="D3" s="44"/>
      <c r="E3" s="44"/>
      <c r="F3" s="44"/>
      <c r="G3" s="44"/>
      <c r="H3" s="44"/>
      <c r="I3" s="44"/>
      <c r="S3" s="44">
        <f ca="1">TODAY()</f>
        <v>43514</v>
      </c>
      <c r="T3" s="44"/>
      <c r="U3" s="44"/>
      <c r="V3" s="44"/>
      <c r="W3" s="44"/>
      <c r="X3" s="44"/>
      <c r="Y3" s="44"/>
      <c r="Z3" s="44"/>
      <c r="AA3" s="44"/>
    </row>
    <row r="4" spans="1:27" ht="13.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S4" s="45"/>
      <c r="T4" s="45"/>
      <c r="U4" s="45"/>
      <c r="V4" s="45"/>
      <c r="W4" s="45"/>
      <c r="X4" s="45"/>
      <c r="Y4" s="45"/>
      <c r="Z4" s="45"/>
      <c r="AA4" s="45"/>
    </row>
    <row r="5" spans="1:27" x14ac:dyDescent="0.2">
      <c r="A5" s="50" t="str">
        <f>一覧!B33</f>
        <v>宮城県工業高等学校</v>
      </c>
      <c r="B5" s="50"/>
      <c r="C5" s="50"/>
      <c r="D5" s="51" t="s">
        <v>15</v>
      </c>
      <c r="E5" s="51"/>
      <c r="F5" s="51"/>
      <c r="G5" s="51"/>
      <c r="H5" s="51"/>
      <c r="I5" s="51"/>
      <c r="J5" s="48" t="s">
        <v>37</v>
      </c>
      <c r="K5" s="48"/>
      <c r="L5" s="48"/>
      <c r="M5" s="48"/>
      <c r="N5" s="48"/>
      <c r="O5" s="48"/>
      <c r="P5" s="48"/>
      <c r="Q5" s="48"/>
      <c r="R5" s="48"/>
      <c r="S5" s="45" t="s">
        <v>17</v>
      </c>
      <c r="T5" s="45"/>
      <c r="U5" s="45"/>
      <c r="V5" s="45"/>
      <c r="W5" s="1"/>
      <c r="X5" s="1"/>
      <c r="Y5" s="1"/>
      <c r="Z5" s="1"/>
      <c r="AA5" s="2"/>
    </row>
    <row r="6" spans="1:27" x14ac:dyDescent="0.2">
      <c r="A6" s="47"/>
      <c r="B6" s="47"/>
      <c r="C6" s="47"/>
      <c r="D6" s="47"/>
      <c r="E6" s="47"/>
      <c r="F6" s="47"/>
      <c r="G6" s="47"/>
      <c r="H6" s="47"/>
      <c r="I6" s="47"/>
      <c r="J6" s="48"/>
      <c r="K6" s="48"/>
      <c r="L6" s="48"/>
      <c r="M6" s="48"/>
      <c r="N6" s="48"/>
      <c r="O6" s="48"/>
      <c r="P6" s="48"/>
      <c r="Q6" s="48"/>
      <c r="R6" s="48"/>
      <c r="S6" s="4" t="s">
        <v>19</v>
      </c>
      <c r="T6" s="49" t="str">
        <f>一覧!B31</f>
        <v>佐藤　明嘉</v>
      </c>
      <c r="U6" s="49"/>
      <c r="V6" s="49"/>
      <c r="W6" s="2" t="s">
        <v>62</v>
      </c>
    </row>
    <row r="7" spans="1:27" ht="13.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2"/>
      <c r="S7" s="43" t="s">
        <v>18</v>
      </c>
      <c r="T7" s="43"/>
      <c r="U7" s="43"/>
      <c r="V7" s="43"/>
      <c r="W7" s="2"/>
    </row>
    <row r="8" spans="1:27" x14ac:dyDescent="0.2">
      <c r="C8" s="2"/>
      <c r="D8" s="2"/>
      <c r="E8" s="2"/>
      <c r="F8" s="3" t="s">
        <v>19</v>
      </c>
      <c r="G8" s="49" t="str">
        <f>一覧!B31</f>
        <v>佐藤　明嘉</v>
      </c>
      <c r="H8" s="49"/>
      <c r="I8" s="49"/>
      <c r="J8" s="41" t="s">
        <v>40</v>
      </c>
      <c r="K8" s="41"/>
      <c r="L8" s="41"/>
      <c r="U8" s="2"/>
      <c r="V8" s="2"/>
      <c r="W8" s="2"/>
      <c r="X8" s="4"/>
      <c r="Y8" s="2"/>
      <c r="Z8" s="2"/>
      <c r="AA8" s="2"/>
    </row>
    <row r="9" spans="1:27" x14ac:dyDescent="0.2">
      <c r="A9" s="2"/>
      <c r="B9" s="2"/>
      <c r="C9" s="2"/>
      <c r="D9" s="2"/>
      <c r="E9" s="2"/>
      <c r="F9" s="43" t="s">
        <v>18</v>
      </c>
      <c r="G9" s="43"/>
      <c r="H9" s="43"/>
      <c r="I9" s="43"/>
      <c r="J9" s="42" t="s">
        <v>38</v>
      </c>
      <c r="K9" s="42"/>
      <c r="L9" s="42"/>
      <c r="M9" s="42"/>
      <c r="N9" s="42"/>
      <c r="O9" s="42"/>
      <c r="P9" s="42"/>
      <c r="Q9" s="42"/>
      <c r="R9" s="42"/>
      <c r="W9" s="2"/>
      <c r="X9" s="46" t="str">
        <f>一覧!B33</f>
        <v>宮城県工業高等学校</v>
      </c>
      <c r="Y9" s="46"/>
      <c r="Z9" s="46"/>
      <c r="AA9" s="46"/>
    </row>
    <row r="10" spans="1:27" x14ac:dyDescent="0.2">
      <c r="A10" s="2"/>
      <c r="B10" s="2"/>
      <c r="C10" s="2"/>
      <c r="D10" s="2"/>
      <c r="E10" s="2"/>
      <c r="F10" s="43" t="s">
        <v>20</v>
      </c>
      <c r="G10" s="43"/>
      <c r="H10" s="43"/>
      <c r="I10" s="43"/>
      <c r="J10" s="42"/>
      <c r="K10" s="42"/>
      <c r="L10" s="42"/>
      <c r="M10" s="42"/>
      <c r="N10" s="42"/>
      <c r="O10" s="42"/>
      <c r="P10" s="42"/>
      <c r="Q10" s="42"/>
      <c r="R10" s="42"/>
      <c r="S10" s="2"/>
      <c r="T10" s="2"/>
      <c r="U10" s="2"/>
      <c r="V10" s="2"/>
      <c r="W10" s="2"/>
      <c r="X10" s="2" t="s">
        <v>63</v>
      </c>
      <c r="Y10" s="43" t="str">
        <f>一覧!B32</f>
        <v>西尾　正人</v>
      </c>
      <c r="Z10" s="43"/>
      <c r="AA10" s="4" t="s">
        <v>64</v>
      </c>
    </row>
    <row r="11" spans="1:27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2"/>
      <c r="K11" s="42"/>
      <c r="L11" s="42"/>
      <c r="M11" s="42"/>
      <c r="N11" s="42"/>
      <c r="O11" s="42"/>
      <c r="P11" s="42"/>
      <c r="Q11" s="42"/>
      <c r="R11" s="42"/>
      <c r="S11" s="47"/>
      <c r="T11" s="47"/>
      <c r="U11" s="47"/>
      <c r="V11" s="47"/>
      <c r="W11" s="47"/>
      <c r="X11" s="47"/>
      <c r="Y11" s="47"/>
      <c r="Z11" s="47"/>
      <c r="AA11" s="47"/>
    </row>
    <row r="12" spans="1:27" ht="14.4" x14ac:dyDescent="0.2">
      <c r="A12" s="48" t="s">
        <v>21</v>
      </c>
      <c r="B12" s="48"/>
      <c r="C12" s="48"/>
      <c r="D12" s="48"/>
      <c r="E12" s="48"/>
      <c r="F12" s="48"/>
      <c r="G12" s="48"/>
      <c r="H12" s="48"/>
      <c r="I12" s="48"/>
      <c r="J12" s="42"/>
      <c r="K12" s="42"/>
      <c r="L12" s="42"/>
      <c r="M12" s="42"/>
      <c r="N12" s="42"/>
      <c r="O12" s="42"/>
      <c r="P12" s="42"/>
      <c r="Q12" s="42"/>
      <c r="R12" s="42"/>
      <c r="S12" s="48" t="s">
        <v>65</v>
      </c>
      <c r="T12" s="48"/>
      <c r="U12" s="48"/>
      <c r="V12" s="48"/>
      <c r="W12" s="48"/>
      <c r="X12" s="48"/>
      <c r="Y12" s="48"/>
      <c r="Z12" s="48"/>
      <c r="AA12" s="48"/>
    </row>
    <row r="13" spans="1:27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2"/>
      <c r="K13" s="42"/>
      <c r="L13" s="42"/>
      <c r="M13" s="42"/>
      <c r="N13" s="42"/>
      <c r="O13" s="42"/>
      <c r="P13" s="42"/>
      <c r="Q13" s="42"/>
      <c r="R13" s="42"/>
      <c r="S13" s="47"/>
      <c r="T13" s="47"/>
      <c r="U13" s="47"/>
      <c r="V13" s="47"/>
      <c r="W13" s="47"/>
      <c r="X13" s="47"/>
      <c r="Y13" s="47"/>
      <c r="Z13" s="47"/>
      <c r="AA13" s="47"/>
    </row>
    <row r="14" spans="1:27" ht="13.5" customHeight="1" x14ac:dyDescent="0.2">
      <c r="A14" s="39" t="s">
        <v>22</v>
      </c>
      <c r="B14" s="39"/>
      <c r="C14" s="39"/>
      <c r="D14" s="39"/>
      <c r="E14" s="39"/>
      <c r="F14" s="39"/>
      <c r="G14" s="39"/>
      <c r="H14" s="39"/>
      <c r="I14" s="39"/>
      <c r="J14" s="42"/>
      <c r="K14" s="42"/>
      <c r="L14" s="42"/>
      <c r="M14" s="42"/>
      <c r="N14" s="42"/>
      <c r="O14" s="42"/>
      <c r="P14" s="42"/>
      <c r="Q14" s="42"/>
      <c r="R14" s="42"/>
      <c r="T14" s="39" t="s">
        <v>66</v>
      </c>
      <c r="U14" s="39"/>
      <c r="V14" s="39"/>
      <c r="W14" s="39"/>
      <c r="X14" s="39"/>
      <c r="Y14" s="39"/>
      <c r="Z14" s="39"/>
      <c r="AA14" s="15"/>
    </row>
    <row r="15" spans="1:27" ht="13.5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42"/>
      <c r="K15" s="42"/>
      <c r="L15" s="42"/>
      <c r="M15" s="42"/>
      <c r="N15" s="42"/>
      <c r="O15" s="42"/>
      <c r="P15" s="42"/>
      <c r="Q15" s="42"/>
      <c r="R15" s="42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3.5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3.5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S17" s="40" t="s">
        <v>23</v>
      </c>
      <c r="T17" s="40"/>
      <c r="U17" s="40"/>
      <c r="V17" s="40"/>
      <c r="W17" s="40"/>
      <c r="X17" s="40"/>
      <c r="Y17" s="40"/>
      <c r="Z17" s="40"/>
      <c r="AA17" s="40"/>
    </row>
    <row r="18" spans="1:27" ht="13.5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3.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4" t="s">
        <v>39</v>
      </c>
      <c r="K19" s="34"/>
      <c r="L19" s="37">
        <f>VLOOKUP($C$1,一覧!$A$2:$J$22,3)</f>
        <v>43527</v>
      </c>
      <c r="M19" s="37"/>
      <c r="N19" s="38">
        <f>VLOOKUP($C$1,一覧!$A$2:$J$22,4)</f>
        <v>0.54166666666666663</v>
      </c>
      <c r="O19" s="38"/>
      <c r="S19" s="41" t="s">
        <v>40</v>
      </c>
      <c r="T19" s="41"/>
      <c r="U19" s="41"/>
    </row>
    <row r="20" spans="1:27" ht="13.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S20" s="42" t="s">
        <v>67</v>
      </c>
      <c r="T20" s="42"/>
      <c r="U20" s="42"/>
      <c r="V20" s="42"/>
      <c r="W20" s="42"/>
      <c r="X20" s="42"/>
      <c r="Y20" s="42"/>
      <c r="Z20" s="42"/>
      <c r="AA20" s="42"/>
    </row>
    <row r="21" spans="1:27" x14ac:dyDescent="0.2">
      <c r="S21" s="42"/>
      <c r="T21" s="42"/>
      <c r="U21" s="42"/>
      <c r="V21" s="42"/>
      <c r="W21" s="42"/>
      <c r="X21" s="42"/>
      <c r="Y21" s="42"/>
      <c r="Z21" s="42"/>
      <c r="AA21" s="42"/>
    </row>
    <row r="22" spans="1:27" x14ac:dyDescent="0.2">
      <c r="A22" s="40" t="s">
        <v>23</v>
      </c>
      <c r="B22" s="40"/>
      <c r="C22" s="40"/>
      <c r="D22" s="40"/>
      <c r="E22" s="40"/>
      <c r="F22" s="40"/>
      <c r="G22" s="40"/>
      <c r="H22" s="40"/>
      <c r="I22" s="40"/>
      <c r="S22" s="42"/>
      <c r="T22" s="42"/>
      <c r="U22" s="42"/>
      <c r="V22" s="42"/>
      <c r="W22" s="42"/>
      <c r="X22" s="42"/>
      <c r="Y22" s="42"/>
      <c r="Z22" s="42"/>
      <c r="AA22" s="42"/>
    </row>
    <row r="23" spans="1:27" x14ac:dyDescent="0.2">
      <c r="A23" s="5"/>
      <c r="B23" s="5"/>
      <c r="C23" s="5"/>
      <c r="D23" s="5"/>
      <c r="E23" s="5"/>
      <c r="F23" s="5"/>
      <c r="G23" s="5"/>
      <c r="H23" s="5"/>
      <c r="I23" s="5"/>
      <c r="J23" s="34" t="s">
        <v>42</v>
      </c>
      <c r="K23" s="34"/>
      <c r="L23" s="37" t="str">
        <f>VLOOKUP($C$1,一覧!$A$2:$J$22,5)</f>
        <v>宮城県工業高等学校　野球場</v>
      </c>
      <c r="M23" s="37"/>
      <c r="N23" s="37"/>
      <c r="O23" s="37"/>
      <c r="S23" s="42"/>
      <c r="T23" s="42"/>
      <c r="U23" s="42"/>
      <c r="V23" s="42"/>
      <c r="W23" s="42"/>
      <c r="X23" s="42"/>
      <c r="Y23" s="42"/>
      <c r="Z23" s="42"/>
      <c r="AA23" s="42"/>
    </row>
    <row r="24" spans="1:27" x14ac:dyDescent="0.2">
      <c r="A24" s="5" t="s">
        <v>24</v>
      </c>
      <c r="B24" s="7" t="s">
        <v>25</v>
      </c>
      <c r="C24" s="7"/>
      <c r="D24" s="37">
        <f>VLOOKUP($C$1,一覧!$A$2:$J$22,3)</f>
        <v>43527</v>
      </c>
      <c r="E24" s="37"/>
      <c r="F24" s="38">
        <f>VLOOKUP($C$1,一覧!$A$2:$J$22,4)</f>
        <v>0.54166666666666663</v>
      </c>
      <c r="G24" s="38"/>
      <c r="H24" s="7" t="s">
        <v>33</v>
      </c>
      <c r="I24" s="7"/>
      <c r="S24" s="42"/>
      <c r="T24" s="42"/>
      <c r="U24" s="42"/>
      <c r="V24" s="42"/>
      <c r="W24" s="42"/>
      <c r="X24" s="42"/>
      <c r="Y24" s="42"/>
      <c r="Z24" s="42"/>
      <c r="AA24" s="42"/>
    </row>
    <row r="25" spans="1:27" x14ac:dyDescent="0.2">
      <c r="A25" s="5"/>
      <c r="B25" s="7"/>
      <c r="C25" s="7"/>
      <c r="D25" s="8"/>
      <c r="E25" s="8"/>
      <c r="F25" s="8"/>
      <c r="G25" s="8"/>
      <c r="H25" s="8"/>
      <c r="I25" s="7"/>
      <c r="S25" s="42"/>
      <c r="T25" s="42"/>
      <c r="U25" s="42"/>
      <c r="V25" s="42"/>
      <c r="W25" s="42"/>
      <c r="X25" s="42"/>
      <c r="Y25" s="42"/>
      <c r="Z25" s="42"/>
      <c r="AA25" s="42"/>
    </row>
    <row r="26" spans="1:27" x14ac:dyDescent="0.2">
      <c r="A26" s="5"/>
      <c r="B26" s="7"/>
      <c r="C26" s="7"/>
      <c r="D26" s="8"/>
      <c r="E26" s="8"/>
      <c r="F26" s="8"/>
      <c r="G26" s="8"/>
      <c r="H26" s="8"/>
      <c r="I26" s="7"/>
      <c r="S26" s="42"/>
      <c r="T26" s="42"/>
      <c r="U26" s="42"/>
      <c r="V26" s="42"/>
      <c r="W26" s="42"/>
      <c r="X26" s="42"/>
      <c r="Y26" s="42"/>
      <c r="Z26" s="42"/>
      <c r="AA26" s="42"/>
    </row>
    <row r="27" spans="1:27" x14ac:dyDescent="0.2">
      <c r="A27" s="5" t="s">
        <v>24</v>
      </c>
      <c r="B27" s="5"/>
      <c r="C27" s="7"/>
      <c r="D27" s="7"/>
      <c r="E27" s="7"/>
      <c r="F27" s="7"/>
      <c r="G27" s="7"/>
      <c r="H27" s="7"/>
      <c r="I27" s="7"/>
      <c r="J27" s="34" t="s">
        <v>41</v>
      </c>
      <c r="K27" s="34"/>
      <c r="L27" s="37" t="str">
        <f>VLOOKUP($C$1,一覧!$A$2:$J$22,7)</f>
        <v>立町少年野球クラブ、栗生スポーツ少年団、川前ファイヤーズ</v>
      </c>
      <c r="M27" s="37"/>
      <c r="N27" s="37"/>
      <c r="O27" s="37"/>
      <c r="P27" s="37"/>
      <c r="Q27" s="37"/>
    </row>
    <row r="28" spans="1:27" x14ac:dyDescent="0.2">
      <c r="A28" s="5"/>
      <c r="B28" s="7" t="s">
        <v>26</v>
      </c>
      <c r="C28" s="7"/>
      <c r="D28" s="37" t="str">
        <f>VLOOKUP($C$1,一覧!$A$2:$J$22,5)</f>
        <v>宮城県工業高等学校　野球場</v>
      </c>
      <c r="E28" s="37"/>
      <c r="F28" s="37"/>
      <c r="G28" s="37"/>
      <c r="H28" s="37"/>
      <c r="I28" s="7"/>
      <c r="P28" s="12" t="s">
        <v>53</v>
      </c>
      <c r="Q28" s="13">
        <f>VLOOKUP($C$1,一覧!$A$2:$J$22,8)</f>
        <v>50</v>
      </c>
      <c r="R28" t="s">
        <v>54</v>
      </c>
      <c r="S28" s="34" t="s">
        <v>39</v>
      </c>
      <c r="T28" s="34"/>
      <c r="U28" s="37">
        <f>VLOOKUP($C$1,一覧!$A$2:$J$22,3)</f>
        <v>43527</v>
      </c>
      <c r="V28" s="37"/>
      <c r="W28" s="38">
        <f>VLOOKUP($C$1,一覧!$A$2:$J$22,4)</f>
        <v>0.54166666666666663</v>
      </c>
      <c r="X28" s="38"/>
    </row>
    <row r="29" spans="1:27" x14ac:dyDescent="0.2">
      <c r="A29" s="5"/>
      <c r="B29" s="7"/>
      <c r="C29" s="9" t="s">
        <v>36</v>
      </c>
      <c r="D29" s="37" t="str">
        <f>VLOOKUP($C$1,一覧!$A$2:$J$22,6)</f>
        <v>仙台市青葉区米ケ袋3丁目２番1号</v>
      </c>
      <c r="E29" s="37"/>
      <c r="F29" s="37"/>
      <c r="G29" s="37"/>
      <c r="H29" s="37"/>
      <c r="I29" s="7"/>
    </row>
    <row r="30" spans="1:27" x14ac:dyDescent="0.2">
      <c r="A30" s="5"/>
      <c r="B30" s="5"/>
      <c r="C30" s="7"/>
      <c r="D30" s="7"/>
      <c r="E30" s="7"/>
      <c r="F30" s="7"/>
      <c r="G30" s="7"/>
      <c r="H30" s="7"/>
      <c r="I30" s="7"/>
    </row>
    <row r="31" spans="1:27" x14ac:dyDescent="0.2">
      <c r="A31" s="5"/>
      <c r="B31" s="5"/>
      <c r="C31" s="7"/>
      <c r="D31" s="7"/>
      <c r="E31" s="7"/>
      <c r="F31" s="7"/>
      <c r="G31" s="7"/>
      <c r="H31" s="7"/>
      <c r="I31" s="7"/>
      <c r="J31" s="34" t="s">
        <v>43</v>
      </c>
      <c r="K31" s="34"/>
      <c r="L31" s="37" t="str">
        <f>VLOOKUP($C$1,一覧!$A$2:$J$22,9)</f>
        <v>宮城県工業高等学校</v>
      </c>
      <c r="M31" s="37"/>
      <c r="N31" s="37"/>
      <c r="O31" s="37"/>
    </row>
    <row r="32" spans="1:27" x14ac:dyDescent="0.2">
      <c r="A32" s="5"/>
      <c r="B32" s="5"/>
      <c r="C32" s="7"/>
      <c r="D32" s="7"/>
      <c r="E32" s="7"/>
      <c r="F32" s="7"/>
      <c r="G32" s="7"/>
      <c r="H32" s="7"/>
      <c r="I32" s="7"/>
      <c r="S32" s="34" t="s">
        <v>41</v>
      </c>
      <c r="T32" s="34"/>
      <c r="U32" s="37" t="str">
        <f>VLOOKUP($C$1,一覧!$A$2:$J$22,7)</f>
        <v>立町少年野球クラブ、栗生スポーツ少年団、川前ファイヤーズ</v>
      </c>
      <c r="V32" s="37"/>
      <c r="W32" s="37"/>
      <c r="X32" s="37"/>
      <c r="Y32" s="37"/>
      <c r="Z32" s="37"/>
    </row>
    <row r="33" spans="1:27" x14ac:dyDescent="0.2">
      <c r="A33" s="7"/>
      <c r="B33" s="7" t="s">
        <v>27</v>
      </c>
      <c r="C33" s="7"/>
      <c r="D33" s="34" t="s">
        <v>34</v>
      </c>
      <c r="E33" s="34"/>
      <c r="F33" s="34"/>
      <c r="G33" s="34"/>
      <c r="H33" s="34"/>
      <c r="I33" s="7"/>
      <c r="Y33" s="12" t="s">
        <v>53</v>
      </c>
      <c r="Z33" s="13">
        <f>VLOOKUP($C$1,一覧!$A$2:$J$22,8)</f>
        <v>50</v>
      </c>
      <c r="AA33" t="s">
        <v>54</v>
      </c>
    </row>
    <row r="34" spans="1:27" x14ac:dyDescent="0.2">
      <c r="A34" s="7"/>
      <c r="B34" s="7"/>
      <c r="C34" s="7"/>
      <c r="D34" s="8"/>
      <c r="E34" s="8"/>
      <c r="F34" s="8"/>
      <c r="G34" s="8"/>
      <c r="H34" s="8"/>
      <c r="I34" s="7"/>
    </row>
    <row r="35" spans="1:27" x14ac:dyDescent="0.2">
      <c r="A35" s="5"/>
      <c r="B35" s="5"/>
      <c r="C35" s="5"/>
      <c r="D35" s="5"/>
      <c r="E35" s="5"/>
      <c r="F35" s="5"/>
      <c r="G35" s="5"/>
      <c r="H35" s="5"/>
      <c r="I35" s="5"/>
      <c r="J35" s="34" t="s">
        <v>44</v>
      </c>
      <c r="K35" s="34"/>
      <c r="L35" s="37" t="s">
        <v>45</v>
      </c>
      <c r="M35" s="37"/>
      <c r="N35" s="38"/>
      <c r="O35" s="38"/>
    </row>
    <row r="36" spans="1:27" x14ac:dyDescent="0.2">
      <c r="A36" s="5"/>
      <c r="B36" s="7"/>
      <c r="C36" s="7"/>
      <c r="D36" s="7"/>
      <c r="E36" s="7"/>
      <c r="F36" s="7"/>
      <c r="G36" s="5"/>
      <c r="H36" s="5"/>
      <c r="I36" s="5"/>
      <c r="S36" s="34" t="s">
        <v>42</v>
      </c>
      <c r="T36" s="34"/>
      <c r="U36" s="37" t="str">
        <f>VLOOKUP($C$1,一覧!$A$2:$J$22,5)</f>
        <v>宮城県工業高等学校　野球場</v>
      </c>
      <c r="V36" s="37"/>
      <c r="W36" s="37"/>
      <c r="X36" s="37"/>
    </row>
    <row r="37" spans="1:27" x14ac:dyDescent="0.2">
      <c r="A37" s="5"/>
      <c r="B37" s="7" t="s">
        <v>29</v>
      </c>
      <c r="C37" s="7"/>
      <c r="D37" s="34" t="s">
        <v>30</v>
      </c>
      <c r="E37" s="34"/>
      <c r="F37" s="34"/>
      <c r="G37" s="34"/>
      <c r="H37" s="34"/>
      <c r="I37" s="5"/>
      <c r="L37" s="14">
        <f>VLOOKUP($C$1,一覧!$A$2:$J$22,4)</f>
        <v>0.54166666666666663</v>
      </c>
      <c r="M37" t="s">
        <v>46</v>
      </c>
    </row>
    <row r="38" spans="1:27" x14ac:dyDescent="0.2">
      <c r="A38" s="5"/>
      <c r="B38" s="5"/>
      <c r="C38" s="5"/>
      <c r="D38" s="5"/>
      <c r="E38" s="5"/>
      <c r="F38" s="5"/>
      <c r="G38" s="5"/>
      <c r="H38" s="5"/>
      <c r="I38" s="5"/>
      <c r="L38" s="14">
        <f>VLOOKUP($C$1,一覧!$A$2:$J$22,4)+"00:20"</f>
        <v>0.55555555555555547</v>
      </c>
      <c r="M38" t="s">
        <v>47</v>
      </c>
    </row>
    <row r="39" spans="1:27" x14ac:dyDescent="0.2">
      <c r="A39" s="5"/>
      <c r="B39" s="5"/>
      <c r="C39" s="5"/>
      <c r="D39" s="5"/>
      <c r="E39" s="5"/>
      <c r="F39" s="5"/>
      <c r="G39" s="5"/>
      <c r="H39" s="5"/>
      <c r="I39" s="5"/>
      <c r="L39" s="14">
        <f>VLOOKUP($C$1,一覧!$A$2:$J$22,4)+"00:50"</f>
        <v>0.57638888888888884</v>
      </c>
      <c r="M39" t="s">
        <v>48</v>
      </c>
    </row>
    <row r="40" spans="1:27" x14ac:dyDescent="0.2">
      <c r="A40" s="5"/>
      <c r="B40" s="5"/>
      <c r="C40" s="5"/>
      <c r="D40" s="5"/>
      <c r="E40" s="5"/>
      <c r="F40" s="5"/>
      <c r="G40" s="5"/>
      <c r="H40" s="5"/>
      <c r="I40" s="5"/>
      <c r="L40" s="14">
        <f>VLOOKUP($C$1,一覧!$A$2:$J$22,4)+"01:20"</f>
        <v>0.59722222222222221</v>
      </c>
      <c r="M40" t="s">
        <v>49</v>
      </c>
      <c r="S40" s="34" t="s">
        <v>43</v>
      </c>
      <c r="T40" s="34"/>
      <c r="U40" s="37" t="str">
        <f>VLOOKUP($C$1,一覧!$A$2:$J$22,9)</f>
        <v>宮城県工業高等学校</v>
      </c>
      <c r="V40" s="37"/>
      <c r="W40" s="37"/>
      <c r="X40" s="37"/>
    </row>
    <row r="41" spans="1:27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27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27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27" x14ac:dyDescent="0.2">
      <c r="A44" s="5"/>
      <c r="B44" s="5"/>
      <c r="C44" s="5"/>
      <c r="D44" s="5"/>
      <c r="E44" s="5"/>
      <c r="F44" s="5"/>
      <c r="G44" s="5"/>
      <c r="H44" s="5"/>
      <c r="I44" s="5"/>
      <c r="J44" s="34" t="s">
        <v>51</v>
      </c>
      <c r="K44" s="34"/>
      <c r="L44" s="36" t="s">
        <v>52</v>
      </c>
      <c r="M44" s="36"/>
      <c r="N44" s="35"/>
      <c r="O44" s="35"/>
      <c r="S44" s="34" t="s">
        <v>44</v>
      </c>
      <c r="T44" s="34"/>
      <c r="U44" s="37" t="s">
        <v>45</v>
      </c>
      <c r="V44" s="37"/>
      <c r="W44" s="38"/>
      <c r="X44" s="38"/>
    </row>
    <row r="45" spans="1:27" x14ac:dyDescent="0.2">
      <c r="A45" s="5"/>
      <c r="B45" s="5"/>
      <c r="C45" s="5"/>
      <c r="D45" s="5"/>
      <c r="E45" s="5"/>
      <c r="F45" s="5"/>
      <c r="G45" s="5"/>
      <c r="H45" s="5"/>
      <c r="I45" s="5"/>
      <c r="L45" s="11"/>
      <c r="M45" s="11"/>
      <c r="N45" s="11"/>
      <c r="O45" s="11"/>
    </row>
    <row r="46" spans="1:27" x14ac:dyDescent="0.2">
      <c r="A46" s="5"/>
      <c r="B46" s="5"/>
      <c r="C46" s="5"/>
      <c r="D46" s="5"/>
      <c r="E46" s="5"/>
      <c r="F46" s="5"/>
      <c r="G46" s="5"/>
      <c r="H46" s="5"/>
      <c r="I46" s="5"/>
      <c r="U46" s="14">
        <f>VLOOKUP($C$1,一覧!$A$2:$J$22,4)</f>
        <v>0.54166666666666663</v>
      </c>
      <c r="V46" t="s">
        <v>46</v>
      </c>
    </row>
    <row r="47" spans="1:27" x14ac:dyDescent="0.2">
      <c r="A47" s="5"/>
      <c r="B47" s="5"/>
      <c r="C47" s="5"/>
      <c r="D47" s="5"/>
      <c r="E47" s="5"/>
      <c r="F47" s="5"/>
      <c r="G47" s="5"/>
      <c r="H47" s="5"/>
      <c r="I47" s="5"/>
      <c r="U47" s="14">
        <f>VLOOKUP($C$1,一覧!$A$2:$J$22,4)+"00:20"</f>
        <v>0.55555555555555547</v>
      </c>
      <c r="V47" t="s">
        <v>47</v>
      </c>
    </row>
    <row r="48" spans="1:27" x14ac:dyDescent="0.2">
      <c r="A48" s="5"/>
      <c r="B48" s="5"/>
      <c r="C48" s="5"/>
      <c r="D48" s="5"/>
      <c r="E48" s="5"/>
      <c r="F48" s="5"/>
      <c r="G48" s="5"/>
      <c r="H48" s="5"/>
      <c r="I48" s="5"/>
      <c r="J48" s="34" t="s">
        <v>50</v>
      </c>
      <c r="K48" s="34"/>
      <c r="L48" s="36" t="s">
        <v>16</v>
      </c>
      <c r="M48" s="36"/>
      <c r="N48" s="36"/>
      <c r="O48" s="36"/>
      <c r="U48" s="14">
        <f>VLOOKUP($C$1,一覧!$A$2:$J$22,4)+"00:50"</f>
        <v>0.57638888888888884</v>
      </c>
      <c r="V48" t="s">
        <v>48</v>
      </c>
    </row>
    <row r="49" spans="1:24" x14ac:dyDescent="0.2">
      <c r="A49" s="5"/>
      <c r="B49" s="5"/>
      <c r="C49" s="5"/>
      <c r="D49" s="5"/>
      <c r="E49" s="52" t="s">
        <v>31</v>
      </c>
      <c r="F49" s="53"/>
      <c r="G49" s="53"/>
      <c r="H49" s="53"/>
      <c r="I49" s="54"/>
      <c r="U49" s="14">
        <f>VLOOKUP($C$1,一覧!$A$2:$J$22,4)+"01:20"</f>
        <v>0.59722222222222221</v>
      </c>
      <c r="V49" t="s">
        <v>49</v>
      </c>
    </row>
    <row r="50" spans="1:24" ht="13.5" customHeight="1" x14ac:dyDescent="0.2">
      <c r="E50" s="55"/>
      <c r="F50" s="56"/>
      <c r="G50" s="56"/>
      <c r="H50" s="56"/>
      <c r="I50" s="57"/>
    </row>
    <row r="51" spans="1:24" x14ac:dyDescent="0.2">
      <c r="E51" s="55"/>
      <c r="F51" s="56"/>
      <c r="G51" s="56"/>
      <c r="H51" s="56"/>
      <c r="I51" s="57"/>
    </row>
    <row r="52" spans="1:24" x14ac:dyDescent="0.2">
      <c r="E52" s="55"/>
      <c r="F52" s="56"/>
      <c r="G52" s="56"/>
      <c r="H52" s="56"/>
      <c r="I52" s="57"/>
      <c r="S52" s="34" t="s">
        <v>70</v>
      </c>
      <c r="T52" s="34"/>
      <c r="U52" s="24" t="str">
        <f>VLOOKUP($C$1,一覧!$A$2:$K$22,11)</f>
        <v>有</v>
      </c>
      <c r="V52" s="23"/>
      <c r="W52" s="35"/>
      <c r="X52" s="35"/>
    </row>
    <row r="53" spans="1:24" x14ac:dyDescent="0.2">
      <c r="E53" s="55"/>
      <c r="F53" s="56"/>
      <c r="G53" s="56"/>
      <c r="H53" s="56"/>
      <c r="I53" s="57"/>
      <c r="U53" s="11"/>
      <c r="V53" s="11"/>
      <c r="W53" s="11"/>
      <c r="X53" s="11"/>
    </row>
    <row r="54" spans="1:24" x14ac:dyDescent="0.2">
      <c r="E54" s="55"/>
      <c r="F54" s="56"/>
      <c r="G54" s="56"/>
      <c r="H54" s="56"/>
      <c r="I54" s="57"/>
      <c r="U54" s="11"/>
      <c r="V54" s="11"/>
      <c r="W54" s="11"/>
      <c r="X54" s="11"/>
    </row>
    <row r="55" spans="1:24" x14ac:dyDescent="0.2">
      <c r="E55" s="55"/>
      <c r="F55" s="56"/>
      <c r="G55" s="56"/>
      <c r="H55" s="56"/>
      <c r="I55" s="57"/>
      <c r="S55" s="34" t="s">
        <v>50</v>
      </c>
      <c r="T55" s="34"/>
      <c r="U55" s="36" t="s">
        <v>16</v>
      </c>
      <c r="V55" s="36"/>
      <c r="W55" s="36"/>
      <c r="X55" s="36"/>
    </row>
    <row r="56" spans="1:24" x14ac:dyDescent="0.2">
      <c r="E56" s="55"/>
      <c r="F56" s="56"/>
      <c r="G56" s="56"/>
      <c r="H56" s="56"/>
      <c r="I56" s="57"/>
    </row>
    <row r="57" spans="1:24" x14ac:dyDescent="0.2">
      <c r="E57" s="55"/>
      <c r="F57" s="56"/>
      <c r="G57" s="56"/>
      <c r="H57" s="56"/>
      <c r="I57" s="57"/>
    </row>
    <row r="58" spans="1:24" x14ac:dyDescent="0.2">
      <c r="E58" s="58"/>
      <c r="F58" s="59"/>
      <c r="G58" s="59"/>
      <c r="H58" s="59"/>
      <c r="I58" s="60"/>
    </row>
  </sheetData>
  <mergeCells count="71">
    <mergeCell ref="J48:K48"/>
    <mergeCell ref="L48:O48"/>
    <mergeCell ref="J35:K35"/>
    <mergeCell ref="L35:M35"/>
    <mergeCell ref="N35:O35"/>
    <mergeCell ref="L31:O31"/>
    <mergeCell ref="J44:K44"/>
    <mergeCell ref="L44:M44"/>
    <mergeCell ref="N44:O44"/>
    <mergeCell ref="J23:K23"/>
    <mergeCell ref="J27:K27"/>
    <mergeCell ref="L27:Q27"/>
    <mergeCell ref="L23:O23"/>
    <mergeCell ref="J31:K31"/>
    <mergeCell ref="A13:I13"/>
    <mergeCell ref="A7:H7"/>
    <mergeCell ref="L19:M19"/>
    <mergeCell ref="N19:O19"/>
    <mergeCell ref="J19:K19"/>
    <mergeCell ref="J8:L8"/>
    <mergeCell ref="D37:H37"/>
    <mergeCell ref="E49:I58"/>
    <mergeCell ref="D24:E24"/>
    <mergeCell ref="F24:G24"/>
    <mergeCell ref="D29:H29"/>
    <mergeCell ref="D28:H28"/>
    <mergeCell ref="D33:H33"/>
    <mergeCell ref="S36:T36"/>
    <mergeCell ref="U36:X36"/>
    <mergeCell ref="F9:I9"/>
    <mergeCell ref="G8:I8"/>
    <mergeCell ref="A3:I3"/>
    <mergeCell ref="A4:I4"/>
    <mergeCell ref="A6:I6"/>
    <mergeCell ref="A5:C5"/>
    <mergeCell ref="D5:I5"/>
    <mergeCell ref="J5:R6"/>
    <mergeCell ref="J9:R15"/>
    <mergeCell ref="A14:I19"/>
    <mergeCell ref="A22:I22"/>
    <mergeCell ref="F10:I10"/>
    <mergeCell ref="A11:I11"/>
    <mergeCell ref="A12:I12"/>
    <mergeCell ref="S3:AA3"/>
    <mergeCell ref="S4:AA4"/>
    <mergeCell ref="X9:AA9"/>
    <mergeCell ref="S11:AA11"/>
    <mergeCell ref="S12:AA12"/>
    <mergeCell ref="T6:V6"/>
    <mergeCell ref="S7:V7"/>
    <mergeCell ref="S5:V5"/>
    <mergeCell ref="T14:Z14"/>
    <mergeCell ref="S17:AA17"/>
    <mergeCell ref="S19:U19"/>
    <mergeCell ref="S20:AA26"/>
    <mergeCell ref="Y10:Z10"/>
    <mergeCell ref="S13:AA13"/>
    <mergeCell ref="S28:T28"/>
    <mergeCell ref="U28:V28"/>
    <mergeCell ref="W28:X28"/>
    <mergeCell ref="S32:T32"/>
    <mergeCell ref="U32:Z32"/>
    <mergeCell ref="S52:T52"/>
    <mergeCell ref="W52:X52"/>
    <mergeCell ref="S55:T55"/>
    <mergeCell ref="U55:X55"/>
    <mergeCell ref="S40:T40"/>
    <mergeCell ref="U40:X40"/>
    <mergeCell ref="S44:T44"/>
    <mergeCell ref="U44:V44"/>
    <mergeCell ref="W44:X4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文書</vt:lpstr>
      <vt:lpstr>一覧!Print_Area</vt:lpstr>
      <vt:lpstr>文書!Print_Area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naoetu</dc:creator>
  <cp:lastModifiedBy>clientadmin</cp:lastModifiedBy>
  <cp:lastPrinted>2019-02-18T05:12:35Z</cp:lastPrinted>
  <dcterms:created xsi:type="dcterms:W3CDTF">2019-02-14T07:54:45Z</dcterms:created>
  <dcterms:modified xsi:type="dcterms:W3CDTF">2019-02-18T05:13:39Z</dcterms:modified>
</cp:coreProperties>
</file>